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pavan\Dropbox (IUAV Venezia)\AF_Servizio_Bilancio\TRASPARENZA\2024_trasparenza\Consuntivo 23\"/>
    </mc:Choice>
  </mc:AlternateContent>
  <xr:revisionPtr revIDLastSave="0" documentId="13_ncr:1_{0729CB83-FB6C-4178-8AA2-36B85B51E72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E_2022" sheetId="1" r:id="rId1"/>
    <sheet name="SP_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G14" i="2" l="1"/>
  <c r="D42" i="1" l="1"/>
  <c r="D22" i="1"/>
  <c r="D3" i="1"/>
  <c r="D20" i="1" s="1"/>
  <c r="G42" i="2"/>
  <c r="G36" i="2"/>
  <c r="G17" i="2"/>
  <c r="G47" i="2" s="1"/>
  <c r="D46" i="2"/>
  <c r="D45" i="2"/>
  <c r="D2" i="1" l="1"/>
  <c r="D20" i="2"/>
  <c r="D9" i="2"/>
  <c r="D21" i="2" s="1"/>
  <c r="D42" i="2" l="1"/>
  <c r="D47" i="2"/>
</calcChain>
</file>

<file path=xl/sharedStrings.xml><?xml version="1.0" encoding="utf-8"?>
<sst xmlns="http://schemas.openxmlformats.org/spreadsheetml/2006/main" count="241" uniqueCount="224">
  <si>
    <t>CONTO ECONOMICO</t>
  </si>
  <si>
    <t>A</t>
  </si>
  <si>
    <t>PROVENTI OPERATIVI</t>
  </si>
  <si>
    <t>AI</t>
  </si>
  <si>
    <t>PROVENTI PROPRI</t>
  </si>
  <si>
    <t>AI1</t>
  </si>
  <si>
    <t>PROVENTI PER LA DID</t>
  </si>
  <si>
    <t>AI2</t>
  </si>
  <si>
    <t>RICERCHE COMMISSIONATE E TRASF TECNOL</t>
  </si>
  <si>
    <t>AI3</t>
  </si>
  <si>
    <t>RICERCHE CON FINANZ COMPETITIVI</t>
  </si>
  <si>
    <t>AII</t>
  </si>
  <si>
    <t xml:space="preserve">CONTRIBUTI </t>
  </si>
  <si>
    <t>AII1</t>
  </si>
  <si>
    <t>CONTRIB MIUR E ALTRE AMMIN CENTRALI</t>
  </si>
  <si>
    <t>AII2</t>
  </si>
  <si>
    <t>CONTRIB REGIONI E PROV AUTON</t>
  </si>
  <si>
    <t>AII3</t>
  </si>
  <si>
    <t>CONTRIB DA ALTRE AMMINISTR LOCALI</t>
  </si>
  <si>
    <t>AII4</t>
  </si>
  <si>
    <t>CONTRIB UE E ALTRI ORGAN PUBBLICI</t>
  </si>
  <si>
    <t>AII5</t>
  </si>
  <si>
    <t>CONTRIB UNIVERSITA'</t>
  </si>
  <si>
    <t>AII6</t>
  </si>
  <si>
    <t>CONTRIBUTI DA ALTRI (PUBBLICI)</t>
  </si>
  <si>
    <t>AII7</t>
  </si>
  <si>
    <t>CONTRIB DA ALTRI (PRIVATI)</t>
  </si>
  <si>
    <t>AIII</t>
  </si>
  <si>
    <t>PROVENTI PER ATTIV ASSISTENZIALE</t>
  </si>
  <si>
    <t>AIV</t>
  </si>
  <si>
    <t>PROVENTI PER GEST DIRETTA DIRITTO ALLO STUDIO</t>
  </si>
  <si>
    <t>AV</t>
  </si>
  <si>
    <t>ALTRI PROVENTI</t>
  </si>
  <si>
    <t>AVI</t>
  </si>
  <si>
    <t>VARIAZIONE RIMANENZE</t>
  </si>
  <si>
    <t>VII</t>
  </si>
  <si>
    <t>INCREM IMMOBILIZZ PER LAVORI INTERNI</t>
  </si>
  <si>
    <t>TOT PROVENTI (A)</t>
  </si>
  <si>
    <t>B</t>
  </si>
  <si>
    <t>COSTI OPERATIVI</t>
  </si>
  <si>
    <t>BVIII</t>
  </si>
  <si>
    <t>COSTI DEL PERSONALE</t>
  </si>
  <si>
    <t>BVIII1a</t>
  </si>
  <si>
    <t>PERSONALE DEDICATO A RIC/DID: DOCENTI/RICERCATORI</t>
  </si>
  <si>
    <t>BVIII1b</t>
  </si>
  <si>
    <t>PERSONALE DEDICATO A RIC/DID: COLLABORAZIONI SCIENTIFICHE (COLLABORATORI, ASSEGNISTI)</t>
  </si>
  <si>
    <t>BVIII1c</t>
  </si>
  <si>
    <t>PERSONALE DEDICATO A RIC/DID: DOCENTI A CONTRATTO</t>
  </si>
  <si>
    <t>BVIII1d</t>
  </si>
  <si>
    <t>ESPERTI LINGUISTICI</t>
  </si>
  <si>
    <t>BVIII1e</t>
  </si>
  <si>
    <t>PERSONALE DEDICATO A RIC/DID: ALTRO PERSONALE DEDICATO ALLA RICERCA E DIDATTICA</t>
  </si>
  <si>
    <t>BVIII2</t>
  </si>
  <si>
    <t>PERSONALE T.A.</t>
  </si>
  <si>
    <t>BIX</t>
  </si>
  <si>
    <t>COSTI GESTIONE CORRENTE</t>
  </si>
  <si>
    <t>BIX1</t>
  </si>
  <si>
    <t>SOSTEGNO A STUDENTI</t>
  </si>
  <si>
    <t>BIX2</t>
  </si>
  <si>
    <t>INTERVENTI PER DIRITTO ALLO STUDIO</t>
  </si>
  <si>
    <t>BIX3</t>
  </si>
  <si>
    <t>SOSTEGNO ALLA RICERCA E ATTIVITA' EDITORIALE</t>
  </si>
  <si>
    <t>BIX4</t>
  </si>
  <si>
    <t>TRASFERIMENTI A PARTNER DI PROGETTI COORDINATI</t>
  </si>
  <si>
    <t>BIX5</t>
  </si>
  <si>
    <t>ACQUISTO MATER DI CONSUMO PER LABORATORI</t>
  </si>
  <si>
    <t>BIX6</t>
  </si>
  <si>
    <t>VARIAZIONE RIMANENZE MATERIALE CONSUMO LABORATORI</t>
  </si>
  <si>
    <t>BIX7</t>
  </si>
  <si>
    <t>ACQUISTO DI LIBRI PERIODICI, MAT BIBLIOGR</t>
  </si>
  <si>
    <t>BIX8</t>
  </si>
  <si>
    <t>ACQUISTO SERVIZI E COLLAB TEC-GEST</t>
  </si>
  <si>
    <t>BIX9</t>
  </si>
  <si>
    <t>ACQUISTO MATERIALI</t>
  </si>
  <si>
    <t>BIX10</t>
  </si>
  <si>
    <t>VARIAZIONE RIMANENZE MATERIALI</t>
  </si>
  <si>
    <t>BIX11</t>
  </si>
  <si>
    <t>COSTI PER GODIM BENI DI TERZI</t>
  </si>
  <si>
    <t>BIX12</t>
  </si>
  <si>
    <t>ALTRI COSTI</t>
  </si>
  <si>
    <t>BX</t>
  </si>
  <si>
    <t>AMMORTAMENTI E SVALUTAZIONI</t>
  </si>
  <si>
    <t>BX1</t>
  </si>
  <si>
    <t>AMMORTAMENTI IMMOBILIZZAZIONI IMMATERIALI</t>
  </si>
  <si>
    <t>BX2</t>
  </si>
  <si>
    <t>AMMORTAMENTI IMMOBILIZZAZIONI MATERIALI</t>
  </si>
  <si>
    <t>BX3</t>
  </si>
  <si>
    <t>SVALUTAZIONE IMMOBILIZZAZIONI</t>
  </si>
  <si>
    <t>BX4</t>
  </si>
  <si>
    <t>SVALUTAZIONE DEI CREDITI</t>
  </si>
  <si>
    <t>BXI</t>
  </si>
  <si>
    <t>ACCANTONAMENTI PER RISCHI E ONERI</t>
  </si>
  <si>
    <t>BXI2</t>
  </si>
  <si>
    <t xml:space="preserve">ALTRI ACCANTONAMENTI </t>
  </si>
  <si>
    <t>BXII</t>
  </si>
  <si>
    <t>ONERI DIVERSI DI GESTIONE</t>
  </si>
  <si>
    <t>TOT COSTI OPERATIVI (B)</t>
  </si>
  <si>
    <t>DIFFERENZA TRA PROVENTI E COSTI OPERATIVI (A-B)</t>
  </si>
  <si>
    <t>C</t>
  </si>
  <si>
    <t>PROVENTI E ONERI FINANZIARI</t>
  </si>
  <si>
    <t>C1</t>
  </si>
  <si>
    <t>PROVENTI FINANZIARI</t>
  </si>
  <si>
    <t>C2</t>
  </si>
  <si>
    <t>INTERESSI  E ALTRI ONERI FINANAZIARI</t>
  </si>
  <si>
    <t>C3</t>
  </si>
  <si>
    <t>UTILI E PERDITE SU CAMBI</t>
  </si>
  <si>
    <t>D</t>
  </si>
  <si>
    <t>RETTIFICHE DI VALORE DI ATTIVITA' FINANZIARIE</t>
  </si>
  <si>
    <t>D1</t>
  </si>
  <si>
    <t>RIVALUTAZIONI</t>
  </si>
  <si>
    <t>D2</t>
  </si>
  <si>
    <t>SVALUTAZIONI</t>
  </si>
  <si>
    <t>E</t>
  </si>
  <si>
    <t>PROVENTI E ONERI STRAORDINARI</t>
  </si>
  <si>
    <t>E1</t>
  </si>
  <si>
    <t xml:space="preserve">PROVENTI </t>
  </si>
  <si>
    <t>E2</t>
  </si>
  <si>
    <t>ONERI STRAORDINARI</t>
  </si>
  <si>
    <t>F</t>
  </si>
  <si>
    <t>IMPOSTE SU REDDITO DELL'ES. CORRENTE</t>
  </si>
  <si>
    <t>RISULTATO DI ESERCIZIO (A-B+C+D+E+F)</t>
  </si>
  <si>
    <t>ATTIVO</t>
  </si>
  <si>
    <t>IMMOBILIZZAZIONI</t>
  </si>
  <si>
    <t>IMMATERIALI</t>
  </si>
  <si>
    <t>Costi di impianto, di ampliamento e di sviluppo</t>
  </si>
  <si>
    <t>Diritti di brevetto e diritti di utilizzazione delle opere di ingegno</t>
  </si>
  <si>
    <t>Concessioni, licenze, marchi, e diritti simili</t>
  </si>
  <si>
    <t>AI4</t>
  </si>
  <si>
    <t>Immobilizzazioni in corso e acconti</t>
  </si>
  <si>
    <t>AI5</t>
  </si>
  <si>
    <t>Altre immobilizzazioni immateriali</t>
  </si>
  <si>
    <t>TOTALE IMMOBILIZZAZIONI IMMATERIALI</t>
  </si>
  <si>
    <t>MATERIALI</t>
  </si>
  <si>
    <t>Terreni e fabbricati</t>
  </si>
  <si>
    <t>Impianti e attrezzature</t>
  </si>
  <si>
    <t>Attrezzature scientifiche</t>
  </si>
  <si>
    <t>Patrimonio librario, opere d'arte, d'antiquario e museali</t>
  </si>
  <si>
    <t>Mobili e arredi</t>
  </si>
  <si>
    <t>Altre immobilizzazioni materiali</t>
  </si>
  <si>
    <t>TOTALE IMMOBILIZZAZIONI MATERIALI</t>
  </si>
  <si>
    <t>FINANZIARIE</t>
  </si>
  <si>
    <t>TOTALE IMMOBILIZZAZIONI FINANZIARIE</t>
  </si>
  <si>
    <t>TOTALE IMMOBILIZZAZIONI (A)</t>
  </si>
  <si>
    <t>ATTIVO CIRCOLANTE</t>
  </si>
  <si>
    <t>BI</t>
  </si>
  <si>
    <t>RIMANENZE</t>
  </si>
  <si>
    <t>TOTALE RIMANENZE</t>
  </si>
  <si>
    <t>BII</t>
  </si>
  <si>
    <t>CREDITI</t>
  </si>
  <si>
    <t>BII1</t>
  </si>
  <si>
    <t>Crediti verso MIUR</t>
  </si>
  <si>
    <t>BII2</t>
  </si>
  <si>
    <t>Crediti verso Regioni e Province Autonome</t>
  </si>
  <si>
    <t>BII3</t>
  </si>
  <si>
    <t>Crediti verso Altre Amministrazioni locali</t>
  </si>
  <si>
    <t>BII4</t>
  </si>
  <si>
    <t>Crediti verso l'Unione Europea e altri Organismi Internazionali</t>
  </si>
  <si>
    <t>BII5</t>
  </si>
  <si>
    <t>Crediti verso Università</t>
  </si>
  <si>
    <t>BII6</t>
  </si>
  <si>
    <t>Crediti verso studenti per tasse e contributi</t>
  </si>
  <si>
    <t>BII7</t>
  </si>
  <si>
    <t>Crediti verso società ed enti controllati</t>
  </si>
  <si>
    <t>BII8</t>
  </si>
  <si>
    <t>Crediti verso altri (pubblici)</t>
  </si>
  <si>
    <t>BII9</t>
  </si>
  <si>
    <t>Crediti verso altri (privati)</t>
  </si>
  <si>
    <t>TOTALE CREDITI</t>
  </si>
  <si>
    <t>BIII</t>
  </si>
  <si>
    <t>ATTIVITA' FINANZIARIE</t>
  </si>
  <si>
    <t>TOTALE ATTIVITA' FINANZIARIE</t>
  </si>
  <si>
    <t>BIV</t>
  </si>
  <si>
    <t>DISPONIBILITA' LIQUIDE</t>
  </si>
  <si>
    <t>BIV1</t>
  </si>
  <si>
    <t>Depositi bancari e postali</t>
  </si>
  <si>
    <t>BIV2</t>
  </si>
  <si>
    <t>Denaro e valori in cassa</t>
  </si>
  <si>
    <t>TOTALE DISPONIBILITA' LIQUIDE</t>
  </si>
  <si>
    <t>TOTALE ATTIVO CIRCOLANTE (B)</t>
  </si>
  <si>
    <t>RATEI E RISCONTI ATTIVI</t>
  </si>
  <si>
    <t>Cc1</t>
  </si>
  <si>
    <t>Ratei per progetti e ricerche in corso</t>
  </si>
  <si>
    <t>Cc2</t>
  </si>
  <si>
    <t>Altri ratei e risconti attivi</t>
  </si>
  <si>
    <t>TOTALE RATEI E RISCONTI ATTIVI</t>
  </si>
  <si>
    <t>TOTALE ATTIVO</t>
  </si>
  <si>
    <t>PASSIVO</t>
  </si>
  <si>
    <t>PATRIMONIO NETTO</t>
  </si>
  <si>
    <t>FONDO DI DOTAZIONE DELL'ATENEO</t>
  </si>
  <si>
    <t>PATRIMONIO VINCOLATO</t>
  </si>
  <si>
    <t>Fondi vincolati destinati da terzi</t>
  </si>
  <si>
    <t>Fondi vincolati per decisione degli organi istituzionali</t>
  </si>
  <si>
    <t>Riserve vincolate (per progetti specifici, obblighi di legge, o altro)</t>
  </si>
  <si>
    <t>TOTALE PATRIMONIO VINCOLATO</t>
  </si>
  <si>
    <t>PATRIMONIO NON VINCOLATO</t>
  </si>
  <si>
    <t>Risultato gestionale esercizio</t>
  </si>
  <si>
    <t>Risultati gestionali relativi ad esercizi precedenti</t>
  </si>
  <si>
    <t>Riserve statutari</t>
  </si>
  <si>
    <t>TOTALE PATRIMONIO NON VINCOLATO</t>
  </si>
  <si>
    <t>TOTALE PATRIMONIO NETTO (A)</t>
  </si>
  <si>
    <t>FONDI PER RISCHI E ONERI</t>
  </si>
  <si>
    <t>TOTALE FONDI PER RISCHI E ONERI (B)</t>
  </si>
  <si>
    <t>TRATTAMENTO DI FINE RAPPORTO DI LAVORO SUBORDINATO</t>
  </si>
  <si>
    <t>TOTALE TRATTAMENTO DI FINE RAPPORTO DI LAVORO SUBORDINATO (C)</t>
  </si>
  <si>
    <t>DEBITI</t>
  </si>
  <si>
    <t>Mutui e Debiti verso banche</t>
  </si>
  <si>
    <t>Debiti verso MIUR e altre amministrazioni centrali</t>
  </si>
  <si>
    <t>Debiti verso Regione e Province Autonome</t>
  </si>
  <si>
    <t>Debiti verso altre amministrazioni locali</t>
  </si>
  <si>
    <t>Debiti verso l'Unione Europea e altri Organismi Internazionali</t>
  </si>
  <si>
    <t>Debiti verso Università</t>
  </si>
  <si>
    <t>Debiti verso studenti</t>
  </si>
  <si>
    <t>Debiti verso fornitori</t>
  </si>
  <si>
    <t>Debiti verso dipendenti</t>
  </si>
  <si>
    <t>Debiti verso società ed enti controllati</t>
  </si>
  <si>
    <t>Altri debiti</t>
  </si>
  <si>
    <t>TOTALE DEBITI (D)</t>
  </si>
  <si>
    <t>RATEI E RISCONTI PASSIVI E CONTRIBUTI</t>
  </si>
  <si>
    <t>Risconti per progetti e ricerche in corso</t>
  </si>
  <si>
    <t>Contributi agli investimenti</t>
  </si>
  <si>
    <t>Altri ratei e risconti passivi</t>
  </si>
  <si>
    <t>TOTALE RATEI E RISCONTI PASSIVI E CONTRIBUTI (E)</t>
  </si>
  <si>
    <t>TOT PASSIVO</t>
  </si>
  <si>
    <t>TOT PASSIVO &amp;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</si>
</sst>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7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65">
    <xf numFmtId="0" fontId="0" fillId="0" borderId="0" xfId="0"/>
    <xf numFmtId="0" fontId="2" fillId="2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left" wrapText="1"/>
    </xf>
    <xf numFmtId="0" fontId="5" fillId="0" borderId="1" xfId="3" applyNumberFormat="1" applyFont="1" applyFill="1" applyBorder="1" applyAlignment="1">
      <alignment wrapText="1"/>
    </xf>
    <xf numFmtId="164" fontId="6" fillId="3" borderId="1" xfId="1" applyNumberFormat="1" applyFont="1" applyFill="1" applyBorder="1" applyAlignment="1">
      <alignment horizontal="right" wrapText="1"/>
    </xf>
    <xf numFmtId="0" fontId="6" fillId="0" borderId="1" xfId="3" applyNumberFormat="1" applyFont="1" applyFill="1" applyBorder="1" applyAlignment="1">
      <alignment horizontal="right" wrapText="1"/>
    </xf>
    <xf numFmtId="0" fontId="6" fillId="0" borderId="1" xfId="3" applyNumberFormat="1" applyFont="1" applyFill="1" applyBorder="1" applyAlignment="1">
      <alignment wrapText="1"/>
    </xf>
    <xf numFmtId="164" fontId="2" fillId="3" borderId="1" xfId="1" applyNumberFormat="1" applyFont="1" applyFill="1" applyBorder="1" applyAlignment="1">
      <alignment horizontal="right" wrapText="1"/>
    </xf>
    <xf numFmtId="0" fontId="7" fillId="0" borderId="1" xfId="3" applyNumberFormat="1" applyFont="1" applyFill="1" applyBorder="1" applyAlignment="1" applyProtection="1">
      <alignment horizontal="right" vertical="center" wrapText="1"/>
    </xf>
    <xf numFmtId="0" fontId="7" fillId="0" borderId="1" xfId="3" applyNumberFormat="1" applyFont="1" applyFill="1" applyBorder="1" applyAlignment="1" applyProtection="1">
      <alignment horizontal="left" vertical="center" wrapText="1"/>
    </xf>
    <xf numFmtId="0" fontId="5" fillId="2" borderId="1" xfId="3" applyNumberFormat="1" applyFont="1" applyFill="1" applyBorder="1" applyAlignment="1">
      <alignment horizontal="right" wrapText="1"/>
    </xf>
    <xf numFmtId="0" fontId="5" fillId="2" borderId="1" xfId="3" applyNumberFormat="1" applyFont="1" applyFill="1" applyBorder="1" applyAlignment="1">
      <alignment wrapText="1"/>
    </xf>
    <xf numFmtId="164" fontId="6" fillId="2" borderId="1" xfId="1" applyNumberFormat="1" applyFont="1" applyFill="1" applyBorder="1" applyAlignment="1">
      <alignment wrapText="1"/>
    </xf>
    <xf numFmtId="164" fontId="6" fillId="3" borderId="1" xfId="1" applyNumberFormat="1" applyFont="1" applyFill="1" applyBorder="1" applyAlignment="1">
      <alignment wrapText="1"/>
    </xf>
    <xf numFmtId="164" fontId="2" fillId="3" borderId="1" xfId="1" applyNumberFormat="1" applyFont="1" applyFill="1" applyBorder="1" applyAlignment="1">
      <alignment wrapText="1"/>
    </xf>
    <xf numFmtId="0" fontId="2" fillId="3" borderId="1" xfId="3" applyNumberFormat="1" applyFont="1" applyFill="1" applyBorder="1" applyAlignment="1">
      <alignment horizontal="right" wrapText="1"/>
    </xf>
    <xf numFmtId="0" fontId="7" fillId="0" borderId="1" xfId="3" applyNumberFormat="1" applyFont="1" applyFill="1" applyBorder="1" applyAlignment="1" applyProtection="1">
      <alignment vertical="center" wrapText="1"/>
    </xf>
    <xf numFmtId="0" fontId="2" fillId="0" borderId="1" xfId="3" applyNumberFormat="1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" xfId="3" applyNumberFormat="1" applyFont="1" applyFill="1" applyBorder="1" applyAlignment="1">
      <alignment wrapText="1"/>
    </xf>
    <xf numFmtId="0" fontId="4" fillId="0" borderId="1" xfId="3" applyNumberFormat="1" applyFont="1" applyFill="1" applyBorder="1" applyAlignment="1">
      <alignment horizontal="right" wrapText="1"/>
    </xf>
    <xf numFmtId="0" fontId="5" fillId="0" borderId="1" xfId="3" applyNumberFormat="1" applyFont="1" applyFill="1" applyBorder="1" applyAlignment="1">
      <alignment horizontal="left" wrapText="1"/>
    </xf>
    <xf numFmtId="0" fontId="5" fillId="0" borderId="1" xfId="3" applyNumberFormat="1" applyFont="1" applyFill="1" applyBorder="1" applyAlignment="1">
      <alignment horizontal="right" wrapText="1"/>
    </xf>
    <xf numFmtId="0" fontId="2" fillId="3" borderId="1" xfId="1" applyNumberFormat="1" applyFont="1" applyFill="1" applyBorder="1" applyAlignment="1">
      <alignment horizontal="right" wrapText="1"/>
    </xf>
    <xf numFmtId="0" fontId="2" fillId="3" borderId="1" xfId="1" applyNumberFormat="1" applyFont="1" applyFill="1" applyBorder="1" applyAlignment="1">
      <alignment wrapText="1"/>
    </xf>
    <xf numFmtId="14" fontId="8" fillId="4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65" fontId="8" fillId="0" borderId="1" xfId="1" applyNumberFormat="1" applyFont="1" applyBorder="1" applyAlignment="1">
      <alignment wrapText="1"/>
    </xf>
    <xf numFmtId="165" fontId="8" fillId="0" borderId="1" xfId="2" applyNumberFormat="1" applyFont="1" applyBorder="1" applyAlignment="1">
      <alignment wrapText="1"/>
    </xf>
    <xf numFmtId="165" fontId="8" fillId="0" borderId="1" xfId="1" applyNumberFormat="1" applyFont="1" applyFill="1" applyBorder="1" applyAlignment="1" applyProtection="1">
      <alignment wrapText="1"/>
    </xf>
    <xf numFmtId="0" fontId="9" fillId="0" borderId="1" xfId="0" applyFont="1" applyBorder="1" applyAlignment="1">
      <alignment horizontal="left" wrapText="1"/>
    </xf>
    <xf numFmtId="165" fontId="10" fillId="0" borderId="1" xfId="1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65" fontId="11" fillId="0" borderId="1" xfId="1" applyNumberFormat="1" applyFont="1" applyFill="1" applyBorder="1" applyAlignment="1">
      <alignment wrapText="1"/>
    </xf>
    <xf numFmtId="14" fontId="12" fillId="5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165" fontId="12" fillId="0" borderId="1" xfId="1" applyNumberFormat="1" applyFont="1" applyFill="1" applyBorder="1" applyAlignment="1">
      <alignment wrapText="1"/>
    </xf>
    <xf numFmtId="165" fontId="12" fillId="0" borderId="1" xfId="1" applyNumberFormat="1" applyFont="1" applyFill="1" applyBorder="1" applyAlignment="1" applyProtection="1">
      <alignment wrapText="1"/>
    </xf>
    <xf numFmtId="165" fontId="14" fillId="0" borderId="1" xfId="1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165" fontId="15" fillId="0" borderId="1" xfId="1" applyNumberFormat="1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165" fontId="12" fillId="0" borderId="1" xfId="1" applyNumberFormat="1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5" fontId="14" fillId="0" borderId="1" xfId="1" applyNumberFormat="1" applyFont="1" applyFill="1" applyBorder="1" applyAlignment="1">
      <alignment vertical="top" wrapText="1"/>
    </xf>
    <xf numFmtId="165" fontId="13" fillId="0" borderId="1" xfId="1" applyNumberFormat="1" applyFont="1" applyFill="1" applyBorder="1" applyAlignment="1">
      <alignment wrapText="1"/>
    </xf>
    <xf numFmtId="0" fontId="12" fillId="0" borderId="1" xfId="0" applyFont="1" applyFill="1" applyBorder="1"/>
    <xf numFmtId="165" fontId="10" fillId="0" borderId="1" xfId="1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wrapText="1"/>
    </xf>
    <xf numFmtId="0" fontId="3" fillId="2" borderId="1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</cellXfs>
  <cellStyles count="4">
    <cellStyle name="Migliaia" xfId="1" builtinId="3"/>
    <cellStyle name="Normale" xfId="0" builtinId="0"/>
    <cellStyle name="Normale 3" xfId="3" xr:uid="{00000000-0005-0000-0000-000002000000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zoomScaleNormal="100" workbookViewId="0">
      <selection activeCell="D20" sqref="D20"/>
    </sheetView>
  </sheetViews>
  <sheetFormatPr defaultRowHeight="15" x14ac:dyDescent="0.25"/>
  <cols>
    <col min="1" max="1" width="8.42578125" customWidth="1"/>
    <col min="2" max="2" width="63.85546875" customWidth="1"/>
    <col min="3" max="4" width="18.140625" customWidth="1"/>
  </cols>
  <sheetData>
    <row r="1" spans="1:4" ht="25.5" x14ac:dyDescent="0.25">
      <c r="A1" s="62" t="s">
        <v>0</v>
      </c>
      <c r="B1" s="62"/>
      <c r="C1" s="1">
        <v>2022</v>
      </c>
      <c r="D1" s="1">
        <v>2023</v>
      </c>
    </row>
    <row r="2" spans="1:4" ht="15.75" x14ac:dyDescent="0.25">
      <c r="A2" s="2" t="s">
        <v>1</v>
      </c>
      <c r="B2" s="3" t="s">
        <v>2</v>
      </c>
      <c r="C2" s="4">
        <v>50790151.000000015</v>
      </c>
      <c r="D2" s="59">
        <f>D3+D7+D17</f>
        <v>56284914</v>
      </c>
    </row>
    <row r="3" spans="1:4" x14ac:dyDescent="0.25">
      <c r="A3" s="5" t="s">
        <v>3</v>
      </c>
      <c r="B3" s="6" t="s">
        <v>4</v>
      </c>
      <c r="C3" s="7">
        <v>11028384.26</v>
      </c>
      <c r="D3" s="60">
        <f>D4+D5+D6</f>
        <v>12446694</v>
      </c>
    </row>
    <row r="4" spans="1:4" x14ac:dyDescent="0.25">
      <c r="A4" s="8" t="s">
        <v>5</v>
      </c>
      <c r="B4" s="9" t="s">
        <v>6</v>
      </c>
      <c r="C4" s="7">
        <v>8413669.6099999994</v>
      </c>
      <c r="D4" s="60">
        <v>8225785</v>
      </c>
    </row>
    <row r="5" spans="1:4" x14ac:dyDescent="0.25">
      <c r="A5" s="8" t="s">
        <v>7</v>
      </c>
      <c r="B5" s="9" t="s">
        <v>8</v>
      </c>
      <c r="C5" s="7">
        <v>367307.06</v>
      </c>
      <c r="D5" s="60">
        <v>863417</v>
      </c>
    </row>
    <row r="6" spans="1:4" x14ac:dyDescent="0.25">
      <c r="A6" s="8" t="s">
        <v>9</v>
      </c>
      <c r="B6" s="9" t="s">
        <v>10</v>
      </c>
      <c r="C6" s="7">
        <v>2247407.5900000003</v>
      </c>
      <c r="D6" s="60">
        <v>3357492</v>
      </c>
    </row>
    <row r="7" spans="1:4" x14ac:dyDescent="0.25">
      <c r="A7" s="5" t="s">
        <v>11</v>
      </c>
      <c r="B7" s="6" t="s">
        <v>12</v>
      </c>
      <c r="C7" s="7">
        <v>37879722.560000017</v>
      </c>
      <c r="D7" s="60">
        <v>41794110</v>
      </c>
    </row>
    <row r="8" spans="1:4" x14ac:dyDescent="0.25">
      <c r="A8" s="8" t="s">
        <v>13</v>
      </c>
      <c r="B8" s="9" t="s">
        <v>14</v>
      </c>
      <c r="C8" s="7">
        <v>35795268.720000014</v>
      </c>
      <c r="D8" s="7">
        <v>39182410</v>
      </c>
    </row>
    <row r="9" spans="1:4" x14ac:dyDescent="0.25">
      <c r="A9" s="8" t="s">
        <v>15</v>
      </c>
      <c r="B9" s="9" t="s">
        <v>16</v>
      </c>
      <c r="C9" s="7">
        <v>164333.4</v>
      </c>
      <c r="D9" s="7">
        <v>143860</v>
      </c>
    </row>
    <row r="10" spans="1:4" x14ac:dyDescent="0.25">
      <c r="A10" s="8" t="s">
        <v>17</v>
      </c>
      <c r="B10" s="9" t="s">
        <v>18</v>
      </c>
      <c r="C10" s="7">
        <v>385195.97</v>
      </c>
      <c r="D10" s="7">
        <v>522320</v>
      </c>
    </row>
    <row r="11" spans="1:4" x14ac:dyDescent="0.25">
      <c r="A11" s="8" t="s">
        <v>19</v>
      </c>
      <c r="B11" s="9" t="s">
        <v>20</v>
      </c>
      <c r="C11" s="7">
        <v>268535.93</v>
      </c>
      <c r="D11" s="7">
        <v>332769</v>
      </c>
    </row>
    <row r="12" spans="1:4" x14ac:dyDescent="0.25">
      <c r="A12" s="8" t="s">
        <v>21</v>
      </c>
      <c r="B12" s="9" t="s">
        <v>22</v>
      </c>
      <c r="C12" s="7">
        <v>0</v>
      </c>
      <c r="D12" s="7"/>
    </row>
    <row r="13" spans="1:4" x14ac:dyDescent="0.25">
      <c r="A13" s="8" t="s">
        <v>23</v>
      </c>
      <c r="B13" s="9" t="s">
        <v>24</v>
      </c>
      <c r="C13" s="7">
        <v>583124.84</v>
      </c>
      <c r="D13" s="7">
        <v>602326</v>
      </c>
    </row>
    <row r="14" spans="1:4" x14ac:dyDescent="0.25">
      <c r="A14" s="8" t="s">
        <v>25</v>
      </c>
      <c r="B14" s="9" t="s">
        <v>26</v>
      </c>
      <c r="C14" s="7">
        <v>683263.7</v>
      </c>
      <c r="D14" s="7">
        <v>1010424</v>
      </c>
    </row>
    <row r="15" spans="1:4" x14ac:dyDescent="0.25">
      <c r="A15" s="5" t="s">
        <v>27</v>
      </c>
      <c r="B15" s="6" t="s">
        <v>28</v>
      </c>
      <c r="C15" s="23">
        <v>0</v>
      </c>
      <c r="D15" s="23"/>
    </row>
    <row r="16" spans="1:4" x14ac:dyDescent="0.25">
      <c r="A16" s="5" t="s">
        <v>29</v>
      </c>
      <c r="B16" s="6" t="s">
        <v>30</v>
      </c>
      <c r="C16" s="7">
        <v>0</v>
      </c>
      <c r="D16" s="7"/>
    </row>
    <row r="17" spans="1:4" x14ac:dyDescent="0.25">
      <c r="A17" s="5" t="s">
        <v>31</v>
      </c>
      <c r="B17" s="6" t="s">
        <v>32</v>
      </c>
      <c r="C17" s="7">
        <v>1882044.1800000002</v>
      </c>
      <c r="D17" s="7">
        <v>2044110</v>
      </c>
    </row>
    <row r="18" spans="1:4" x14ac:dyDescent="0.25">
      <c r="A18" s="5" t="s">
        <v>33</v>
      </c>
      <c r="B18" s="6" t="s">
        <v>34</v>
      </c>
      <c r="C18" s="23">
        <v>0</v>
      </c>
      <c r="D18" s="23"/>
    </row>
    <row r="19" spans="1:4" x14ac:dyDescent="0.25">
      <c r="A19" s="5" t="s">
        <v>35</v>
      </c>
      <c r="B19" s="6" t="s">
        <v>36</v>
      </c>
      <c r="C19" s="23">
        <v>0</v>
      </c>
      <c r="D19" s="23"/>
    </row>
    <row r="20" spans="1:4" ht="15.75" x14ac:dyDescent="0.25">
      <c r="A20" s="10"/>
      <c r="B20" s="11" t="s">
        <v>37</v>
      </c>
      <c r="C20" s="12">
        <v>50790151.000000015</v>
      </c>
      <c r="D20" s="12">
        <f>D3+D7+D17</f>
        <v>56284914</v>
      </c>
    </row>
    <row r="21" spans="1:4" ht="15.75" x14ac:dyDescent="0.25">
      <c r="A21" s="2" t="s">
        <v>38</v>
      </c>
      <c r="B21" s="3" t="s">
        <v>39</v>
      </c>
      <c r="C21" s="13">
        <v>51796416.700000003</v>
      </c>
      <c r="D21" s="13">
        <v>52162610</v>
      </c>
    </row>
    <row r="22" spans="1:4" x14ac:dyDescent="0.25">
      <c r="A22" s="5" t="s">
        <v>40</v>
      </c>
      <c r="B22" s="6" t="s">
        <v>41</v>
      </c>
      <c r="C22" s="14">
        <v>31057248.560000002</v>
      </c>
      <c r="D22" s="14">
        <f>D23+D24+D25+D27+D28</f>
        <v>31138342</v>
      </c>
    </row>
    <row r="23" spans="1:4" x14ac:dyDescent="0.25">
      <c r="A23" s="15" t="s">
        <v>42</v>
      </c>
      <c r="B23" s="9" t="s">
        <v>43</v>
      </c>
      <c r="C23" s="14">
        <v>15285298.970000003</v>
      </c>
      <c r="D23" s="14">
        <v>15106714</v>
      </c>
    </row>
    <row r="24" spans="1:4" ht="22.5" x14ac:dyDescent="0.25">
      <c r="A24" s="8" t="s">
        <v>44</v>
      </c>
      <c r="B24" s="9" t="s">
        <v>45</v>
      </c>
      <c r="C24" s="14">
        <v>1709717.2399999998</v>
      </c>
      <c r="D24" s="14">
        <v>2353540</v>
      </c>
    </row>
    <row r="25" spans="1:4" x14ac:dyDescent="0.25">
      <c r="A25" s="8" t="s">
        <v>46</v>
      </c>
      <c r="B25" s="9" t="s">
        <v>47</v>
      </c>
      <c r="C25" s="14">
        <v>992522.95</v>
      </c>
      <c r="D25" s="14">
        <v>1783568</v>
      </c>
    </row>
    <row r="26" spans="1:4" x14ac:dyDescent="0.25">
      <c r="A26" s="8" t="s">
        <v>48</v>
      </c>
      <c r="B26" s="9" t="s">
        <v>49</v>
      </c>
      <c r="C26" s="14">
        <v>0</v>
      </c>
      <c r="D26" s="14"/>
    </row>
    <row r="27" spans="1:4" ht="22.5" x14ac:dyDescent="0.25">
      <c r="A27" s="8" t="s">
        <v>50</v>
      </c>
      <c r="B27" s="16" t="s">
        <v>51</v>
      </c>
      <c r="C27" s="14">
        <v>1492155.04</v>
      </c>
      <c r="D27" s="14">
        <v>520164</v>
      </c>
    </row>
    <row r="28" spans="1:4" x14ac:dyDescent="0.25">
      <c r="A28" s="8" t="s">
        <v>52</v>
      </c>
      <c r="B28" s="9" t="s">
        <v>53</v>
      </c>
      <c r="C28" s="14">
        <v>11577554.360000001</v>
      </c>
      <c r="D28" s="14">
        <v>11374356</v>
      </c>
    </row>
    <row r="29" spans="1:4" x14ac:dyDescent="0.25">
      <c r="A29" s="5" t="s">
        <v>54</v>
      </c>
      <c r="B29" s="6" t="s">
        <v>55</v>
      </c>
      <c r="C29" s="14">
        <v>17364349.520000003</v>
      </c>
      <c r="D29" s="61">
        <v>17526625</v>
      </c>
    </row>
    <row r="30" spans="1:4" x14ac:dyDescent="0.25">
      <c r="A30" s="17" t="s">
        <v>56</v>
      </c>
      <c r="B30" s="18" t="s">
        <v>57</v>
      </c>
      <c r="C30" s="14">
        <v>4333072.7499999991</v>
      </c>
      <c r="D30" s="14">
        <v>4000966</v>
      </c>
    </row>
    <row r="31" spans="1:4" x14ac:dyDescent="0.25">
      <c r="A31" s="8" t="s">
        <v>58</v>
      </c>
      <c r="B31" s="9" t="s">
        <v>59</v>
      </c>
      <c r="C31" s="14">
        <v>370286.07</v>
      </c>
      <c r="D31" s="14">
        <v>661183</v>
      </c>
    </row>
    <row r="32" spans="1:4" x14ac:dyDescent="0.25">
      <c r="A32" s="8" t="s">
        <v>60</v>
      </c>
      <c r="B32" s="9" t="s">
        <v>61</v>
      </c>
      <c r="C32" s="14">
        <v>202878.09</v>
      </c>
      <c r="D32" s="14">
        <v>259441</v>
      </c>
    </row>
    <row r="33" spans="1:4" x14ac:dyDescent="0.25">
      <c r="A33" s="8" t="s">
        <v>62</v>
      </c>
      <c r="B33" s="9" t="s">
        <v>63</v>
      </c>
      <c r="C33" s="14">
        <v>1039686.32</v>
      </c>
      <c r="D33" s="14">
        <v>1190244</v>
      </c>
    </row>
    <row r="34" spans="1:4" x14ac:dyDescent="0.25">
      <c r="A34" s="8" t="s">
        <v>64</v>
      </c>
      <c r="B34" s="9" t="s">
        <v>65</v>
      </c>
      <c r="C34" s="14">
        <v>30078.76</v>
      </c>
      <c r="D34" s="14">
        <v>49776</v>
      </c>
    </row>
    <row r="35" spans="1:4" x14ac:dyDescent="0.25">
      <c r="A35" s="8" t="s">
        <v>66</v>
      </c>
      <c r="B35" s="9" t="s">
        <v>67</v>
      </c>
      <c r="C35" s="14">
        <v>0</v>
      </c>
      <c r="D35" s="14"/>
    </row>
    <row r="36" spans="1:4" x14ac:dyDescent="0.25">
      <c r="A36" s="8" t="s">
        <v>68</v>
      </c>
      <c r="B36" s="9" t="s">
        <v>69</v>
      </c>
      <c r="C36" s="14">
        <v>315185.77</v>
      </c>
      <c r="D36" s="14">
        <v>272207</v>
      </c>
    </row>
    <row r="37" spans="1:4" x14ac:dyDescent="0.25">
      <c r="A37" s="8" t="s">
        <v>70</v>
      </c>
      <c r="B37" s="9" t="s">
        <v>71</v>
      </c>
      <c r="C37" s="14">
        <v>8734815.4700000044</v>
      </c>
      <c r="D37" s="14">
        <v>7953794</v>
      </c>
    </row>
    <row r="38" spans="1:4" x14ac:dyDescent="0.25">
      <c r="A38" s="8" t="s">
        <v>72</v>
      </c>
      <c r="B38" s="9" t="s">
        <v>73</v>
      </c>
      <c r="C38" s="14">
        <v>123699.25</v>
      </c>
      <c r="D38" s="14">
        <v>206573</v>
      </c>
    </row>
    <row r="39" spans="1:4" x14ac:dyDescent="0.25">
      <c r="A39" s="8" t="s">
        <v>74</v>
      </c>
      <c r="B39" s="9" t="s">
        <v>75</v>
      </c>
      <c r="C39" s="14">
        <v>0</v>
      </c>
      <c r="D39" s="14"/>
    </row>
    <row r="40" spans="1:4" x14ac:dyDescent="0.25">
      <c r="A40" s="8" t="s">
        <v>76</v>
      </c>
      <c r="B40" s="9" t="s">
        <v>77</v>
      </c>
      <c r="C40" s="14">
        <v>1116649.8400000001</v>
      </c>
      <c r="D40" s="14">
        <v>1321019</v>
      </c>
    </row>
    <row r="41" spans="1:4" x14ac:dyDescent="0.25">
      <c r="A41" s="8" t="s">
        <v>78</v>
      </c>
      <c r="B41" s="9" t="s">
        <v>79</v>
      </c>
      <c r="C41" s="14">
        <v>1097997.2000000002</v>
      </c>
      <c r="D41" s="14">
        <v>1611421</v>
      </c>
    </row>
    <row r="42" spans="1:4" x14ac:dyDescent="0.25">
      <c r="A42" s="5" t="s">
        <v>80</v>
      </c>
      <c r="B42" s="6" t="s">
        <v>81</v>
      </c>
      <c r="C42" s="14">
        <v>2649424.04</v>
      </c>
      <c r="D42" s="14">
        <f>D43+D44</f>
        <v>3025179</v>
      </c>
    </row>
    <row r="43" spans="1:4" x14ac:dyDescent="0.25">
      <c r="A43" s="17" t="s">
        <v>82</v>
      </c>
      <c r="B43" s="19" t="s">
        <v>83</v>
      </c>
      <c r="C43" s="14">
        <v>604512.67999999993</v>
      </c>
      <c r="D43" s="14">
        <v>678676</v>
      </c>
    </row>
    <row r="44" spans="1:4" x14ac:dyDescent="0.25">
      <c r="A44" s="17" t="s">
        <v>84</v>
      </c>
      <c r="B44" s="19" t="s">
        <v>85</v>
      </c>
      <c r="C44" s="14">
        <v>2044911.3599999999</v>
      </c>
      <c r="D44" s="14">
        <v>2346503</v>
      </c>
    </row>
    <row r="45" spans="1:4" x14ac:dyDescent="0.25">
      <c r="A45" s="17" t="s">
        <v>86</v>
      </c>
      <c r="B45" s="19" t="s">
        <v>87</v>
      </c>
      <c r="C45" s="24">
        <v>0</v>
      </c>
      <c r="D45" s="24"/>
    </row>
    <row r="46" spans="1:4" x14ac:dyDescent="0.25">
      <c r="A46" s="17" t="s">
        <v>88</v>
      </c>
      <c r="B46" s="19" t="s">
        <v>89</v>
      </c>
      <c r="C46" s="14">
        <v>0</v>
      </c>
      <c r="D46" s="14"/>
    </row>
    <row r="47" spans="1:4" ht="15.75" x14ac:dyDescent="0.25">
      <c r="A47" s="20" t="s">
        <v>90</v>
      </c>
      <c r="B47" s="3" t="s">
        <v>91</v>
      </c>
      <c r="C47" s="14">
        <v>0</v>
      </c>
      <c r="D47" s="14"/>
    </row>
    <row r="48" spans="1:4" ht="15.75" x14ac:dyDescent="0.25">
      <c r="A48" s="20" t="s">
        <v>92</v>
      </c>
      <c r="B48" s="3" t="s">
        <v>93</v>
      </c>
      <c r="C48" s="23">
        <v>0</v>
      </c>
      <c r="D48" s="23"/>
    </row>
    <row r="49" spans="1:4" ht="15.75" x14ac:dyDescent="0.25">
      <c r="A49" s="20" t="s">
        <v>94</v>
      </c>
      <c r="B49" s="3" t="s">
        <v>95</v>
      </c>
      <c r="C49" s="14">
        <v>725394.58</v>
      </c>
      <c r="D49" s="14">
        <v>472465</v>
      </c>
    </row>
    <row r="50" spans="1:4" ht="15.75" x14ac:dyDescent="0.25">
      <c r="A50" s="10"/>
      <c r="B50" s="11" t="s">
        <v>96</v>
      </c>
      <c r="C50" s="12">
        <v>51796416.700000003</v>
      </c>
      <c r="D50" s="12">
        <v>52162610</v>
      </c>
    </row>
    <row r="51" spans="1:4" ht="31.5" x14ac:dyDescent="0.25">
      <c r="A51" s="10"/>
      <c r="B51" s="11" t="s">
        <v>97</v>
      </c>
      <c r="C51" s="12">
        <v>-1006265.6999999881</v>
      </c>
      <c r="D51" s="12">
        <v>4122303</v>
      </c>
    </row>
    <row r="52" spans="1:4" ht="15.75" x14ac:dyDescent="0.25">
      <c r="A52" s="21" t="s">
        <v>98</v>
      </c>
      <c r="B52" s="3" t="s">
        <v>99</v>
      </c>
      <c r="C52" s="14">
        <v>-359.44</v>
      </c>
      <c r="D52" s="14">
        <v>-7511</v>
      </c>
    </row>
    <row r="53" spans="1:4" x14ac:dyDescent="0.25">
      <c r="A53" s="8" t="s">
        <v>100</v>
      </c>
      <c r="B53" s="9" t="s">
        <v>101</v>
      </c>
      <c r="C53" s="14">
        <v>0.93</v>
      </c>
      <c r="D53" s="14">
        <v>3</v>
      </c>
    </row>
    <row r="54" spans="1:4" x14ac:dyDescent="0.25">
      <c r="A54" s="8" t="s">
        <v>102</v>
      </c>
      <c r="B54" s="9" t="s">
        <v>103</v>
      </c>
      <c r="C54" s="14">
        <v>360.37</v>
      </c>
      <c r="D54" s="14">
        <v>7515</v>
      </c>
    </row>
    <row r="55" spans="1:4" x14ac:dyDescent="0.25">
      <c r="A55" s="8" t="s">
        <v>104</v>
      </c>
      <c r="B55" s="9" t="s">
        <v>105</v>
      </c>
      <c r="C55" s="14">
        <v>0</v>
      </c>
      <c r="D55" s="14"/>
    </row>
    <row r="56" spans="1:4" ht="15.75" x14ac:dyDescent="0.25">
      <c r="A56" s="21" t="s">
        <v>106</v>
      </c>
      <c r="B56" s="3" t="s">
        <v>107</v>
      </c>
      <c r="C56" s="14"/>
      <c r="D56" s="14"/>
    </row>
    <row r="57" spans="1:4" x14ac:dyDescent="0.25">
      <c r="A57" s="8" t="s">
        <v>108</v>
      </c>
      <c r="B57" s="9" t="s">
        <v>109</v>
      </c>
      <c r="C57" s="14">
        <v>0</v>
      </c>
      <c r="D57" s="14"/>
    </row>
    <row r="58" spans="1:4" x14ac:dyDescent="0.25">
      <c r="A58" s="8" t="s">
        <v>110</v>
      </c>
      <c r="B58" s="9" t="s">
        <v>111</v>
      </c>
      <c r="C58" s="14">
        <v>0</v>
      </c>
      <c r="D58" s="14"/>
    </row>
    <row r="59" spans="1:4" ht="15.75" x14ac:dyDescent="0.25">
      <c r="A59" s="21" t="s">
        <v>112</v>
      </c>
      <c r="B59" s="3" t="s">
        <v>113</v>
      </c>
      <c r="C59" s="14">
        <v>1087584.6399999999</v>
      </c>
      <c r="D59" s="14">
        <v>-138</v>
      </c>
    </row>
    <row r="60" spans="1:4" x14ac:dyDescent="0.25">
      <c r="A60" s="8" t="s">
        <v>114</v>
      </c>
      <c r="B60" s="9" t="s">
        <v>115</v>
      </c>
      <c r="C60" s="14">
        <v>1312289.1399999999</v>
      </c>
      <c r="D60" s="14"/>
    </row>
    <row r="61" spans="1:4" x14ac:dyDescent="0.25">
      <c r="A61" s="8" t="s">
        <v>116</v>
      </c>
      <c r="B61" s="9" t="s">
        <v>117</v>
      </c>
      <c r="C61" s="14">
        <v>224704.5</v>
      </c>
      <c r="D61" s="14">
        <v>138</v>
      </c>
    </row>
    <row r="62" spans="1:4" ht="15.75" x14ac:dyDescent="0.25">
      <c r="A62" s="21" t="s">
        <v>118</v>
      </c>
      <c r="B62" s="3" t="s">
        <v>119</v>
      </c>
      <c r="C62" s="14"/>
      <c r="D62" s="14">
        <v>-1892123</v>
      </c>
    </row>
    <row r="63" spans="1:4" ht="15.75" x14ac:dyDescent="0.25">
      <c r="A63" s="22"/>
      <c r="B63" s="11" t="s">
        <v>120</v>
      </c>
      <c r="C63" s="12">
        <v>64212.640000011874</v>
      </c>
      <c r="D63" s="12">
        <f>D20-D50+D52+D59+D62-1</f>
        <v>2222531</v>
      </c>
    </row>
  </sheetData>
  <mergeCells count="1">
    <mergeCell ref="A1:B1"/>
  </mergeCells>
  <pageMargins left="0.7" right="0.7" top="0.75" bottom="0.75" header="0.3" footer="0.3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tabSelected="1" workbookViewId="0">
      <selection activeCell="I16" sqref="I16"/>
    </sheetView>
  </sheetViews>
  <sheetFormatPr defaultRowHeight="15" x14ac:dyDescent="0.25"/>
  <cols>
    <col min="2" max="2" width="42.42578125" customWidth="1"/>
    <col min="3" max="4" width="12.140625" customWidth="1"/>
    <col min="5" max="5" width="45.7109375" customWidth="1"/>
    <col min="6" max="7" width="12.140625" customWidth="1"/>
  </cols>
  <sheetData>
    <row r="1" spans="1:7" x14ac:dyDescent="0.25">
      <c r="A1" s="63" t="s">
        <v>121</v>
      </c>
      <c r="B1" s="64"/>
      <c r="C1" s="25">
        <v>44926</v>
      </c>
      <c r="D1" s="25">
        <v>45291</v>
      </c>
      <c r="E1" s="47" t="s">
        <v>186</v>
      </c>
      <c r="F1" s="39">
        <v>44926</v>
      </c>
      <c r="G1" s="39">
        <v>45291</v>
      </c>
    </row>
    <row r="2" spans="1:7" x14ac:dyDescent="0.25">
      <c r="A2" s="26" t="s">
        <v>1</v>
      </c>
      <c r="B2" s="27" t="s">
        <v>122</v>
      </c>
      <c r="C2" s="28"/>
      <c r="D2" s="28"/>
      <c r="E2" s="48" t="s">
        <v>187</v>
      </c>
      <c r="F2" s="41"/>
      <c r="G2" s="41"/>
    </row>
    <row r="3" spans="1:7" x14ac:dyDescent="0.25">
      <c r="A3" s="26" t="s">
        <v>3</v>
      </c>
      <c r="B3" s="27" t="s">
        <v>123</v>
      </c>
      <c r="C3" s="29"/>
      <c r="D3" s="29"/>
      <c r="E3" s="40" t="s">
        <v>188</v>
      </c>
      <c r="F3" s="42">
        <v>4578511.1500000004</v>
      </c>
      <c r="G3" s="42">
        <v>4578511</v>
      </c>
    </row>
    <row r="4" spans="1:7" x14ac:dyDescent="0.25">
      <c r="A4" s="26" t="s">
        <v>5</v>
      </c>
      <c r="B4" s="27" t="s">
        <v>124</v>
      </c>
      <c r="C4" s="28">
        <v>20027.68</v>
      </c>
      <c r="D4" s="28">
        <v>43767</v>
      </c>
      <c r="E4" s="40" t="s">
        <v>189</v>
      </c>
      <c r="F4" s="41"/>
      <c r="G4" s="41"/>
    </row>
    <row r="5" spans="1:7" ht="26.25" x14ac:dyDescent="0.25">
      <c r="A5" s="26" t="s">
        <v>7</v>
      </c>
      <c r="B5" s="27" t="s">
        <v>125</v>
      </c>
      <c r="C5" s="28">
        <v>3533.99</v>
      </c>
      <c r="D5" s="28">
        <v>13348</v>
      </c>
      <c r="E5" s="40" t="s">
        <v>190</v>
      </c>
      <c r="F5" s="42">
        <v>22490596.039999999</v>
      </c>
      <c r="G5" s="42">
        <v>22490596</v>
      </c>
    </row>
    <row r="6" spans="1:7" x14ac:dyDescent="0.25">
      <c r="A6" s="26" t="s">
        <v>9</v>
      </c>
      <c r="B6" s="27" t="s">
        <v>126</v>
      </c>
      <c r="C6" s="30">
        <v>22124.409999999974</v>
      </c>
      <c r="D6" s="30">
        <v>11675</v>
      </c>
      <c r="E6" s="49" t="s">
        <v>191</v>
      </c>
      <c r="F6" s="42">
        <v>4460622.58</v>
      </c>
      <c r="G6" s="42">
        <v>4080242</v>
      </c>
    </row>
    <row r="7" spans="1:7" x14ac:dyDescent="0.25">
      <c r="A7" s="26" t="s">
        <v>127</v>
      </c>
      <c r="B7" s="27" t="s">
        <v>128</v>
      </c>
      <c r="C7" s="28"/>
      <c r="D7" s="28"/>
      <c r="E7" s="49"/>
      <c r="F7" s="41"/>
      <c r="G7" s="41"/>
    </row>
    <row r="8" spans="1:7" ht="25.5" x14ac:dyDescent="0.25">
      <c r="A8" s="26" t="s">
        <v>129</v>
      </c>
      <c r="B8" s="31" t="s">
        <v>130</v>
      </c>
      <c r="C8" s="30">
        <v>7808198.6099999994</v>
      </c>
      <c r="D8" s="30">
        <v>11059753</v>
      </c>
      <c r="E8" s="49" t="s">
        <v>192</v>
      </c>
      <c r="F8" s="42">
        <v>30927463.910000004</v>
      </c>
      <c r="G8" s="42">
        <v>31208814</v>
      </c>
    </row>
    <row r="9" spans="1:7" x14ac:dyDescent="0.25">
      <c r="A9" s="26"/>
      <c r="B9" s="27" t="s">
        <v>131</v>
      </c>
      <c r="C9" s="32">
        <v>7853884.6899999995</v>
      </c>
      <c r="D9" s="32">
        <f>SUM(D4:D8)</f>
        <v>11128543</v>
      </c>
      <c r="E9" s="49"/>
      <c r="F9" s="41"/>
      <c r="G9" s="41"/>
    </row>
    <row r="10" spans="1:7" x14ac:dyDescent="0.25">
      <c r="A10" s="26" t="s">
        <v>11</v>
      </c>
      <c r="B10" s="27" t="s">
        <v>132</v>
      </c>
      <c r="C10" s="28"/>
      <c r="D10" s="28"/>
      <c r="E10" s="50"/>
      <c r="F10" s="51"/>
      <c r="G10" s="51"/>
    </row>
    <row r="11" spans="1:7" x14ac:dyDescent="0.25">
      <c r="A11" s="26" t="s">
        <v>13</v>
      </c>
      <c r="B11" s="27" t="s">
        <v>133</v>
      </c>
      <c r="C11" s="30">
        <v>20427053.219999999</v>
      </c>
      <c r="D11" s="30">
        <v>19849525</v>
      </c>
      <c r="E11" s="44" t="s">
        <v>193</v>
      </c>
      <c r="F11" s="43">
        <v>57878682.530000001</v>
      </c>
      <c r="G11" s="43">
        <v>57779653</v>
      </c>
    </row>
    <row r="12" spans="1:7" x14ac:dyDescent="0.25">
      <c r="A12" s="26" t="s">
        <v>15</v>
      </c>
      <c r="B12" s="27" t="s">
        <v>134</v>
      </c>
      <c r="C12" s="30">
        <v>4233153.17</v>
      </c>
      <c r="D12" s="30">
        <v>4419691</v>
      </c>
      <c r="E12" s="40" t="s">
        <v>194</v>
      </c>
      <c r="F12" s="41"/>
      <c r="G12" s="41"/>
    </row>
    <row r="13" spans="1:7" x14ac:dyDescent="0.25">
      <c r="A13" s="26" t="s">
        <v>17</v>
      </c>
      <c r="B13" s="27" t="s">
        <v>135</v>
      </c>
      <c r="C13" s="28"/>
      <c r="D13" s="28"/>
      <c r="E13" s="40" t="s">
        <v>195</v>
      </c>
      <c r="F13" s="41">
        <v>64212.640000011874</v>
      </c>
      <c r="G13" s="41">
        <v>2222531</v>
      </c>
    </row>
    <row r="14" spans="1:7" ht="26.25" x14ac:dyDescent="0.25">
      <c r="A14" s="26" t="s">
        <v>19</v>
      </c>
      <c r="B14" s="27" t="s">
        <v>136</v>
      </c>
      <c r="C14" s="28"/>
      <c r="D14" s="28"/>
      <c r="E14" s="40" t="s">
        <v>196</v>
      </c>
      <c r="F14" s="42">
        <v>4546932.4399999995</v>
      </c>
      <c r="G14" s="42">
        <f>3914174+696971</f>
        <v>4611145</v>
      </c>
    </row>
    <row r="15" spans="1:7" x14ac:dyDescent="0.25">
      <c r="A15" s="26" t="s">
        <v>21</v>
      </c>
      <c r="B15" s="27" t="s">
        <v>137</v>
      </c>
      <c r="C15" s="30">
        <v>604002.68999999994</v>
      </c>
      <c r="D15" s="30">
        <v>755499</v>
      </c>
      <c r="E15" s="40" t="s">
        <v>197</v>
      </c>
      <c r="F15" s="41"/>
      <c r="G15" s="41"/>
    </row>
    <row r="16" spans="1:7" x14ac:dyDescent="0.25">
      <c r="A16" s="26" t="s">
        <v>23</v>
      </c>
      <c r="B16" s="27" t="s">
        <v>128</v>
      </c>
      <c r="C16" s="28"/>
      <c r="D16" s="28"/>
      <c r="E16" s="44" t="s">
        <v>198</v>
      </c>
      <c r="F16" s="42">
        <v>4611145.0800000113</v>
      </c>
      <c r="G16" s="42">
        <v>6833676</v>
      </c>
    </row>
    <row r="17" spans="1:7" x14ac:dyDescent="0.25">
      <c r="A17" s="26" t="s">
        <v>25</v>
      </c>
      <c r="B17" s="27" t="s">
        <v>138</v>
      </c>
      <c r="C17" s="30">
        <v>18003220.41</v>
      </c>
      <c r="D17" s="30">
        <v>18010274</v>
      </c>
      <c r="E17" s="44" t="s">
        <v>199</v>
      </c>
      <c r="F17" s="43">
        <v>67068338.760000013</v>
      </c>
      <c r="G17" s="43">
        <f>G11+G16+G3</f>
        <v>69191840</v>
      </c>
    </row>
    <row r="18" spans="1:7" x14ac:dyDescent="0.25">
      <c r="A18" s="26"/>
      <c r="B18" s="27" t="s">
        <v>139</v>
      </c>
      <c r="C18" s="32">
        <v>43267429.490000002</v>
      </c>
      <c r="D18" s="57">
        <v>43034988</v>
      </c>
      <c r="E18" s="40" t="s">
        <v>200</v>
      </c>
      <c r="F18" s="42">
        <v>1413931.3199999998</v>
      </c>
      <c r="G18" s="42">
        <v>1805075</v>
      </c>
    </row>
    <row r="19" spans="1:7" x14ac:dyDescent="0.25">
      <c r="A19" s="26" t="s">
        <v>27</v>
      </c>
      <c r="B19" s="27" t="s">
        <v>140</v>
      </c>
      <c r="C19" s="30">
        <v>3986569</v>
      </c>
      <c r="D19" s="30">
        <v>3985369</v>
      </c>
      <c r="E19" s="44" t="s">
        <v>201</v>
      </c>
      <c r="F19" s="43">
        <v>1413931.3199999998</v>
      </c>
      <c r="G19" s="43">
        <v>1805075</v>
      </c>
    </row>
    <row r="20" spans="1:7" ht="25.5" x14ac:dyDescent="0.25">
      <c r="A20" s="26"/>
      <c r="B20" s="27" t="s">
        <v>141</v>
      </c>
      <c r="C20" s="32">
        <v>3986569</v>
      </c>
      <c r="D20" s="57">
        <f>SUM(D19)</f>
        <v>3985369</v>
      </c>
      <c r="E20" s="49" t="s">
        <v>202</v>
      </c>
      <c r="F20" s="52"/>
      <c r="G20" s="52"/>
    </row>
    <row r="21" spans="1:7" x14ac:dyDescent="0.25">
      <c r="A21" s="33"/>
      <c r="B21" s="34" t="s">
        <v>142</v>
      </c>
      <c r="C21" s="32">
        <v>55107882.850000001</v>
      </c>
      <c r="D21" s="57">
        <f>D9+D18+D20</f>
        <v>58148900</v>
      </c>
      <c r="E21" s="49"/>
      <c r="F21" s="52"/>
      <c r="G21" s="52"/>
    </row>
    <row r="22" spans="1:7" ht="25.5" x14ac:dyDescent="0.25">
      <c r="A22" s="26" t="s">
        <v>38</v>
      </c>
      <c r="B22" s="27" t="s">
        <v>143</v>
      </c>
      <c r="C22" s="35"/>
      <c r="D22" s="35"/>
      <c r="E22" s="53" t="s">
        <v>203</v>
      </c>
      <c r="F22" s="54"/>
      <c r="G22" s="54"/>
    </row>
    <row r="23" spans="1:7" x14ac:dyDescent="0.25">
      <c r="A23" s="26" t="s">
        <v>144</v>
      </c>
      <c r="B23" s="27" t="s">
        <v>145</v>
      </c>
      <c r="C23" s="35"/>
      <c r="D23" s="35"/>
      <c r="E23" s="53"/>
      <c r="F23" s="54"/>
      <c r="G23" s="54"/>
    </row>
    <row r="24" spans="1:7" x14ac:dyDescent="0.25">
      <c r="A24" s="26"/>
      <c r="B24" s="27" t="s">
        <v>146</v>
      </c>
      <c r="C24" s="35"/>
      <c r="D24" s="35"/>
      <c r="E24" s="40" t="s">
        <v>204</v>
      </c>
      <c r="F24" s="41"/>
      <c r="G24" s="41"/>
    </row>
    <row r="25" spans="1:7" x14ac:dyDescent="0.25">
      <c r="A25" s="26" t="s">
        <v>147</v>
      </c>
      <c r="B25" s="27" t="s">
        <v>148</v>
      </c>
      <c r="C25" s="35"/>
      <c r="D25" s="35"/>
      <c r="E25" s="40" t="s">
        <v>205</v>
      </c>
      <c r="F25" s="41">
        <v>11</v>
      </c>
      <c r="G25" s="41"/>
    </row>
    <row r="26" spans="1:7" x14ac:dyDescent="0.25">
      <c r="A26" s="26" t="s">
        <v>149</v>
      </c>
      <c r="B26" s="27" t="s">
        <v>150</v>
      </c>
      <c r="C26" s="35">
        <v>13695863.17</v>
      </c>
      <c r="D26" s="35">
        <v>20903727</v>
      </c>
      <c r="E26" s="40" t="s">
        <v>206</v>
      </c>
      <c r="F26" s="41">
        <v>470452.92999999993</v>
      </c>
      <c r="G26" s="41">
        <v>1130229</v>
      </c>
    </row>
    <row r="27" spans="1:7" x14ac:dyDescent="0.25">
      <c r="A27" s="26" t="s">
        <v>151</v>
      </c>
      <c r="B27" s="27" t="s">
        <v>152</v>
      </c>
      <c r="C27" s="35">
        <v>2700112.15</v>
      </c>
      <c r="D27" s="35">
        <v>1966799</v>
      </c>
      <c r="E27" s="40" t="s">
        <v>207</v>
      </c>
      <c r="F27" s="41">
        <v>14814.63</v>
      </c>
      <c r="G27" s="41"/>
    </row>
    <row r="28" spans="1:7" x14ac:dyDescent="0.25">
      <c r="A28" s="26" t="s">
        <v>153</v>
      </c>
      <c r="B28" s="27" t="s">
        <v>154</v>
      </c>
      <c r="C28" s="35">
        <v>3470266.43</v>
      </c>
      <c r="D28" s="35">
        <v>3649302</v>
      </c>
      <c r="E28" s="40" t="s">
        <v>208</v>
      </c>
      <c r="F28" s="41">
        <v>115074.54</v>
      </c>
      <c r="G28" s="41">
        <v>84018</v>
      </c>
    </row>
    <row r="29" spans="1:7" ht="26.25" x14ac:dyDescent="0.25">
      <c r="A29" s="26" t="s">
        <v>155</v>
      </c>
      <c r="B29" s="27" t="s">
        <v>156</v>
      </c>
      <c r="C29" s="35">
        <v>1471356.78</v>
      </c>
      <c r="D29" s="35">
        <v>1315926</v>
      </c>
      <c r="E29" s="50" t="s">
        <v>209</v>
      </c>
      <c r="F29" s="41">
        <v>5953</v>
      </c>
      <c r="G29" s="41">
        <v>13790</v>
      </c>
    </row>
    <row r="30" spans="1:7" x14ac:dyDescent="0.25">
      <c r="A30" s="26" t="s">
        <v>157</v>
      </c>
      <c r="B30" s="27" t="s">
        <v>158</v>
      </c>
      <c r="C30" s="35">
        <v>7533655.3300000001</v>
      </c>
      <c r="D30" s="35">
        <v>6096564</v>
      </c>
      <c r="E30" s="40" t="s">
        <v>210</v>
      </c>
      <c r="F30" s="41">
        <v>295814.21000000002</v>
      </c>
      <c r="G30" s="41">
        <v>305272</v>
      </c>
    </row>
    <row r="31" spans="1:7" x14ac:dyDescent="0.25">
      <c r="A31" s="26" t="s">
        <v>159</v>
      </c>
      <c r="B31" s="27" t="s">
        <v>160</v>
      </c>
      <c r="C31" s="35">
        <v>7554.33</v>
      </c>
      <c r="D31" s="35">
        <v>49232</v>
      </c>
      <c r="E31" s="40" t="s">
        <v>211</v>
      </c>
      <c r="F31" s="41">
        <v>669944.05000000005</v>
      </c>
      <c r="G31" s="41">
        <v>1302001</v>
      </c>
    </row>
    <row r="32" spans="1:7" x14ac:dyDescent="0.25">
      <c r="A32" s="26" t="s">
        <v>161</v>
      </c>
      <c r="B32" s="27" t="s">
        <v>162</v>
      </c>
      <c r="C32" s="35">
        <v>44492.62</v>
      </c>
      <c r="D32" s="35">
        <v>25725</v>
      </c>
      <c r="E32" s="40" t="s">
        <v>212</v>
      </c>
      <c r="F32" s="41">
        <v>3269143.8499999996</v>
      </c>
      <c r="G32" s="41">
        <v>2358087</v>
      </c>
    </row>
    <row r="33" spans="1:7" x14ac:dyDescent="0.25">
      <c r="A33" s="26" t="s">
        <v>163</v>
      </c>
      <c r="B33" s="27" t="s">
        <v>164</v>
      </c>
      <c r="C33" s="35">
        <v>498245.77</v>
      </c>
      <c r="D33" s="35">
        <v>686439</v>
      </c>
      <c r="E33" s="40" t="s">
        <v>213</v>
      </c>
      <c r="F33" s="41">
        <v>980530.53</v>
      </c>
      <c r="G33" s="41">
        <v>1149671</v>
      </c>
    </row>
    <row r="34" spans="1:7" x14ac:dyDescent="0.25">
      <c r="A34" s="26" t="s">
        <v>165</v>
      </c>
      <c r="B34" s="27" t="s">
        <v>166</v>
      </c>
      <c r="C34" s="35">
        <v>3210286.19</v>
      </c>
      <c r="D34" s="35">
        <v>2518865</v>
      </c>
      <c r="E34" s="40" t="s">
        <v>214</v>
      </c>
      <c r="F34" s="41">
        <v>0</v>
      </c>
      <c r="G34" s="41">
        <v>0</v>
      </c>
    </row>
    <row r="35" spans="1:7" x14ac:dyDescent="0.25">
      <c r="A35" s="26"/>
      <c r="B35" s="27" t="s">
        <v>167</v>
      </c>
      <c r="C35" s="36">
        <v>32631832.77</v>
      </c>
      <c r="D35" s="58">
        <v>37212578</v>
      </c>
      <c r="E35" s="40" t="s">
        <v>215</v>
      </c>
      <c r="F35" s="41">
        <v>575337.94000000041</v>
      </c>
      <c r="G35" s="41">
        <v>440567</v>
      </c>
    </row>
    <row r="36" spans="1:7" x14ac:dyDescent="0.25">
      <c r="A36" s="26" t="s">
        <v>168</v>
      </c>
      <c r="B36" s="27" t="s">
        <v>169</v>
      </c>
      <c r="C36" s="35"/>
      <c r="D36" s="35"/>
      <c r="E36" s="44" t="s">
        <v>216</v>
      </c>
      <c r="F36" s="43">
        <v>6397076.6800000006</v>
      </c>
      <c r="G36" s="43">
        <f>SUM(G26:G35)</f>
        <v>6783635</v>
      </c>
    </row>
    <row r="37" spans="1:7" x14ac:dyDescent="0.25">
      <c r="A37" s="26"/>
      <c r="B37" s="27" t="s">
        <v>170</v>
      </c>
      <c r="C37" s="35"/>
      <c r="D37" s="35"/>
      <c r="E37" s="40" t="s">
        <v>217</v>
      </c>
      <c r="F37" s="55"/>
      <c r="G37" s="55"/>
    </row>
    <row r="38" spans="1:7" x14ac:dyDescent="0.25">
      <c r="A38" s="26" t="s">
        <v>171</v>
      </c>
      <c r="B38" s="27" t="s">
        <v>172</v>
      </c>
      <c r="C38" s="35"/>
      <c r="D38" s="35"/>
      <c r="E38" s="40" t="s">
        <v>218</v>
      </c>
      <c r="F38" s="55">
        <v>28153972.719999999</v>
      </c>
      <c r="G38" s="55">
        <v>35438027</v>
      </c>
    </row>
    <row r="39" spans="1:7" x14ac:dyDescent="0.25">
      <c r="A39" s="26" t="s">
        <v>173</v>
      </c>
      <c r="B39" s="27" t="s">
        <v>174</v>
      </c>
      <c r="C39" s="35">
        <v>33557541.049999997</v>
      </c>
      <c r="D39" s="35">
        <v>35420412</v>
      </c>
      <c r="E39" s="40" t="s">
        <v>219</v>
      </c>
      <c r="F39" s="55">
        <v>5671170.1600000001</v>
      </c>
      <c r="G39" s="55">
        <v>4914138</v>
      </c>
    </row>
    <row r="40" spans="1:7" x14ac:dyDescent="0.25">
      <c r="A40" s="26" t="s">
        <v>175</v>
      </c>
      <c r="B40" s="27" t="s">
        <v>176</v>
      </c>
      <c r="C40" s="35"/>
      <c r="D40" s="35"/>
      <c r="E40" s="40" t="s">
        <v>220</v>
      </c>
      <c r="F40" s="55">
        <v>14020584.92</v>
      </c>
      <c r="G40" s="55">
        <v>14340282</v>
      </c>
    </row>
    <row r="41" spans="1:7" x14ac:dyDescent="0.25">
      <c r="A41" s="26"/>
      <c r="B41" s="27" t="s">
        <v>177</v>
      </c>
      <c r="C41" s="36">
        <v>33557540.869999997</v>
      </c>
      <c r="D41" s="58">
        <v>35420412</v>
      </c>
      <c r="E41" s="44" t="s">
        <v>221</v>
      </c>
      <c r="F41" s="46">
        <v>47845727.799999997</v>
      </c>
      <c r="G41" s="46">
        <v>54692448</v>
      </c>
    </row>
    <row r="42" spans="1:7" x14ac:dyDescent="0.25">
      <c r="A42" s="33"/>
      <c r="B42" s="34" t="s">
        <v>178</v>
      </c>
      <c r="C42" s="36">
        <v>66189373.640000001</v>
      </c>
      <c r="D42" s="36">
        <f>D35+D41</f>
        <v>72632990</v>
      </c>
      <c r="E42" s="45" t="s">
        <v>222</v>
      </c>
      <c r="F42" s="46">
        <v>54242804.479999997</v>
      </c>
      <c r="G42" s="46">
        <f>G36+G41</f>
        <v>61476083</v>
      </c>
    </row>
    <row r="43" spans="1:7" x14ac:dyDescent="0.25">
      <c r="A43" s="26" t="s">
        <v>98</v>
      </c>
      <c r="B43" s="27" t="s">
        <v>179</v>
      </c>
      <c r="C43" s="35"/>
      <c r="D43" s="35"/>
      <c r="E43" s="56"/>
      <c r="F43" s="56"/>
      <c r="G43" s="56"/>
    </row>
    <row r="44" spans="1:7" x14ac:dyDescent="0.25">
      <c r="A44" s="26" t="s">
        <v>180</v>
      </c>
      <c r="B44" s="27" t="s">
        <v>181</v>
      </c>
      <c r="C44" s="35">
        <v>0</v>
      </c>
      <c r="D44" s="35"/>
      <c r="E44" s="56"/>
      <c r="F44" s="56"/>
      <c r="G44" s="56"/>
    </row>
    <row r="45" spans="1:7" x14ac:dyDescent="0.25">
      <c r="A45" s="26" t="s">
        <v>182</v>
      </c>
      <c r="B45" s="27" t="s">
        <v>183</v>
      </c>
      <c r="C45" s="35">
        <v>1427817.5500000003</v>
      </c>
      <c r="D45" s="35">
        <f>1659675+31433</f>
        <v>1691108</v>
      </c>
      <c r="E45" s="56"/>
      <c r="F45" s="56"/>
      <c r="G45" s="56"/>
    </row>
    <row r="46" spans="1:7" x14ac:dyDescent="0.25">
      <c r="A46" s="33"/>
      <c r="B46" s="34" t="s">
        <v>184</v>
      </c>
      <c r="C46" s="36">
        <v>1427817.5500000003</v>
      </c>
      <c r="D46" s="36">
        <f>1659675+31433</f>
        <v>1691108</v>
      </c>
      <c r="E46" s="56"/>
      <c r="F46" s="56"/>
      <c r="G46" s="56"/>
    </row>
    <row r="47" spans="1:7" ht="27" customHeight="1" x14ac:dyDescent="0.25">
      <c r="A47" s="37" t="s">
        <v>185</v>
      </c>
      <c r="B47" s="32"/>
      <c r="C47" s="38">
        <v>122725074.03999999</v>
      </c>
      <c r="D47" s="38">
        <f>D21+D35+D41+D45</f>
        <v>132472998</v>
      </c>
      <c r="E47" s="45" t="s">
        <v>223</v>
      </c>
      <c r="F47" s="46">
        <v>122725074.56</v>
      </c>
      <c r="G47" s="46">
        <f>G17+G19+G36+G41</f>
        <v>132472998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CE_2022</vt:lpstr>
      <vt:lpstr>SP_2022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Nottari</dc:creator>
  <cp:lastModifiedBy>Andrea Pavan</cp:lastModifiedBy>
  <cp:lastPrinted>2024-05-24T11:10:11Z</cp:lastPrinted>
  <dcterms:created xsi:type="dcterms:W3CDTF">2023-05-02T06:06:19Z</dcterms:created>
  <dcterms:modified xsi:type="dcterms:W3CDTF">2024-06-18T15:24:58Z</dcterms:modified>
</cp:coreProperties>
</file>